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0" yWindow="0" windowWidth="28800" windowHeight="13905" tabRatio="498" firstSheet="0" activeTab="0" autoFilterDateGrouping="1"/>
  </bookViews>
  <sheets>
    <sheet xmlns:r="http://schemas.openxmlformats.org/officeDocument/2006/relationships" name="Simulador IR" sheetId="1" state="visible" r:id="rId1"/>
    <sheet xmlns:r="http://schemas.openxmlformats.org/officeDocument/2006/relationships" name="Apoio" sheetId="2" state="hidden" r:id="rId2"/>
  </sheets>
  <definedNames/>
  <calcPr calcId="191029" fullCalcOnLoad="1"/>
</workbook>
</file>

<file path=xl/styles.xml><?xml version="1.0" encoding="utf-8"?>
<styleSheet xmlns="http://schemas.openxmlformats.org/spreadsheetml/2006/main">
  <numFmts count="4">
    <numFmt numFmtId="164" formatCode="_-&quot;R$ &quot;* #,##0.00_-;&quot;-R$ &quot;* #,##0.00_-;_-&quot;R$ &quot;* \-??_-;_-@_-"/>
    <numFmt numFmtId="165" formatCode="_-* #,##0.00_-;\-* #,##0.00_-;_-* \-??_-;_-@_-"/>
    <numFmt numFmtId="166" formatCode="_-* #,##0.00_-;\-* #,##0.00_-;_-* &quot;-&quot;??_-;_-@_-"/>
    <numFmt numFmtId="167" formatCode="0.0%"/>
  </numFmts>
  <fonts count="24">
    <font>
      <name val="Calibri"/>
      <charset val="1"/>
      <family val="2"/>
      <color rgb="FF000000"/>
      <sz val="11"/>
    </font>
    <font>
      <name val="Arial"/>
      <charset val="1"/>
      <family val="2"/>
      <b val="1"/>
      <color rgb="FF515151"/>
      <sz val="9"/>
    </font>
    <font>
      <name val="Arial"/>
      <charset val="1"/>
      <family val="2"/>
      <color rgb="FF515151"/>
      <sz val="9"/>
    </font>
    <font>
      <name val="Calibri"/>
      <charset val="1"/>
      <family val="2"/>
      <b val="1"/>
      <color rgb="FF000000"/>
      <sz val="11"/>
    </font>
    <font>
      <name val="Calibri"/>
      <charset val="1"/>
      <family val="2"/>
      <b val="1"/>
      <color rgb="FF000000"/>
      <sz val="12"/>
    </font>
    <font>
      <name val="Calibri"/>
      <charset val="1"/>
      <family val="2"/>
      <b val="1"/>
      <color rgb="FF002060"/>
      <sz val="12"/>
    </font>
    <font>
      <name val="Calibri"/>
      <charset val="1"/>
      <family val="2"/>
      <b val="1"/>
      <sz val="12"/>
    </font>
    <font>
      <name val="Calibri"/>
      <charset val="1"/>
      <family val="2"/>
      <color rgb="FF000000"/>
      <sz val="12"/>
    </font>
    <font>
      <name val="Calibri"/>
      <charset val="1"/>
      <family val="2"/>
      <b val="1"/>
      <color rgb="FF000000"/>
      <sz val="14"/>
    </font>
    <font>
      <name val="Calibri"/>
      <charset val="1"/>
      <family val="2"/>
      <color rgb="FF000000"/>
      <sz val="7.5"/>
    </font>
    <font>
      <name val="Calibri"/>
      <charset val="1"/>
      <family val="2"/>
      <b val="1"/>
      <color rgb="FF4A5B6C"/>
      <sz val="20"/>
    </font>
    <font>
      <name val="Calibri"/>
      <charset val="1"/>
      <family val="2"/>
      <b val="1"/>
      <color rgb="FF4A5B6C"/>
      <sz val="14"/>
    </font>
    <font>
      <name val="Calibri"/>
      <charset val="1"/>
      <family val="2"/>
      <color rgb="FF4A5B6C"/>
      <sz val="12"/>
    </font>
    <font>
      <name val="Calibri"/>
      <charset val="1"/>
      <family val="2"/>
      <b val="1"/>
      <color rgb="FF4A5B6C"/>
      <sz val="12"/>
    </font>
    <font>
      <name val="Calibri"/>
      <charset val="1"/>
      <family val="2"/>
      <color rgb="FF4A5B6C"/>
      <sz val="10"/>
    </font>
    <font>
      <name val="Calibri"/>
      <charset val="1"/>
      <family val="2"/>
      <color rgb="FF56697B"/>
      <sz val="12"/>
    </font>
    <font>
      <name val="Calibri"/>
      <charset val="1"/>
      <family val="2"/>
      <b val="1"/>
      <color rgb="FFEA664F"/>
      <sz val="12"/>
    </font>
    <font>
      <name val="Calibri"/>
      <charset val="1"/>
      <family val="2"/>
      <color rgb="FFEA664F"/>
      <sz val="12"/>
    </font>
    <font>
      <name val="Calibri"/>
      <charset val="1"/>
      <family val="2"/>
      <color rgb="FF4A5B6C"/>
      <sz val="8"/>
    </font>
    <font>
      <name val="Calibri"/>
      <charset val="1"/>
      <family val="2"/>
      <color rgb="FF56697B"/>
      <sz val="7.5"/>
    </font>
    <font>
      <name val="Calibri"/>
      <charset val="1"/>
      <family val="2"/>
      <b val="1"/>
      <color rgb="FF56697B"/>
      <sz val="7.5"/>
    </font>
    <font>
      <name val="Calibri"/>
      <charset val="1"/>
      <family val="2"/>
      <color rgb="FF000000"/>
      <sz val="11"/>
    </font>
    <font>
      <name val="Calibri"/>
      <charset val="1"/>
      <family val="2"/>
      <color theme="10"/>
      <sz val="11"/>
      <u val="single"/>
    </font>
    <font>
      <name val="Arial"/>
      <family val="2"/>
      <color rgb="FF162937"/>
      <sz val="14"/>
    </font>
  </fonts>
  <fills count="7">
    <fill>
      <patternFill/>
    </fill>
    <fill>
      <patternFill patternType="gray125"/>
    </fill>
    <fill>
      <patternFill patternType="solid">
        <fgColor rgb="FFFFFFFF"/>
        <bgColor rgb="FFEEECE1"/>
      </patternFill>
    </fill>
    <fill>
      <patternFill patternType="solid">
        <fgColor rgb="FFCBD869"/>
        <bgColor rgb="FFBFBFBF"/>
      </patternFill>
    </fill>
    <fill>
      <patternFill patternType="solid">
        <fgColor rgb="FFEEECE1"/>
        <bgColor rgb="FFDBEEF4"/>
      </patternFill>
    </fill>
    <fill>
      <patternFill patternType="solid">
        <fgColor rgb="FF83C081"/>
        <bgColor rgb="FFBFBFBF"/>
      </patternFill>
    </fill>
    <fill>
      <patternFill patternType="solid">
        <fgColor rgb="FFCBD86A"/>
        <bgColor rgb="FFBFBFBF"/>
      </patternFill>
    </fill>
  </fills>
  <borders count="7">
    <border>
      <left/>
      <right/>
      <top/>
      <bottom/>
      <diagonal/>
    </border>
    <border>
      <left style="thin">
        <color rgb="FF515151"/>
      </left>
      <right style="thin">
        <color rgb="FF515151"/>
      </right>
      <top style="thin">
        <color rgb="FF515151"/>
      </top>
      <bottom style="thin">
        <color rgb="FF51515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21" fillId="0" borderId="0"/>
    <xf numFmtId="165" fontId="21" fillId="0" borderId="0"/>
    <xf numFmtId="164" fontId="21" fillId="0" borderId="0"/>
    <xf numFmtId="9" fontId="21" fillId="0" borderId="0"/>
    <xf numFmtId="0" fontId="22" fillId="0" borderId="0"/>
  </cellStyleXfs>
  <cellXfs count="65">
    <xf numFmtId="0" fontId="0" fillId="0" borderId="0" pivotButton="0" quotePrefix="0" xfId="0"/>
    <xf numFmtId="0" fontId="0" fillId="2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1" fillId="2" borderId="1" applyAlignment="1" pivotButton="0" quotePrefix="0" xfId="0">
      <alignment horizontal="center" vertical="top" wrapText="1"/>
    </xf>
    <xf numFmtId="0" fontId="3" fillId="2" borderId="2" pivotButton="0" quotePrefix="0" xfId="0"/>
    <xf numFmtId="0" fontId="3" fillId="2" borderId="2" applyAlignment="1" pivotButton="0" quotePrefix="0" xfId="0">
      <alignment wrapText="1"/>
    </xf>
    <xf numFmtId="0" fontId="4" fillId="0" borderId="2" pivotButton="0" quotePrefix="0" xfId="0"/>
    <xf numFmtId="164" fontId="5" fillId="0" borderId="2" pivotButton="0" quotePrefix="0" xfId="2"/>
    <xf numFmtId="164" fontId="0" fillId="2" borderId="0" pivotButton="0" quotePrefix="0" xfId="0"/>
    <xf numFmtId="0" fontId="7" fillId="0" borderId="0" pivotButton="0" quotePrefix="0" xfId="0"/>
    <xf numFmtId="164" fontId="7" fillId="0" borderId="0" pivotButton="0" quotePrefix="0" xfId="0"/>
    <xf numFmtId="10" fontId="7" fillId="0" borderId="0" pivotButton="0" quotePrefix="0" xfId="3"/>
    <xf numFmtId="0" fontId="9" fillId="0" borderId="0" applyAlignment="1" pivotButton="0" quotePrefix="0" xfId="0">
      <alignment vertical="center" wrapText="1"/>
    </xf>
    <xf numFmtId="0" fontId="12" fillId="0" borderId="0" pivotButton="0" quotePrefix="0" xfId="0"/>
    <xf numFmtId="0" fontId="13" fillId="0" borderId="0" pivotButton="0" quotePrefix="0" xfId="0"/>
    <xf numFmtId="0" fontId="14" fillId="0" borderId="0" pivotButton="0" quotePrefix="0" xfId="0"/>
    <xf numFmtId="164" fontId="14" fillId="0" borderId="0" applyAlignment="1" pivotButton="0" quotePrefix="0" xfId="2">
      <alignment horizontal="right"/>
    </xf>
    <xf numFmtId="0" fontId="13" fillId="0" borderId="0" pivotButton="0" quotePrefix="0" xfId="0"/>
    <xf numFmtId="0" fontId="8" fillId="0" borderId="0" applyAlignment="1" pivotButton="0" quotePrefix="0" xfId="0">
      <alignment horizontal="center"/>
    </xf>
    <xf numFmtId="0" fontId="11" fillId="0" borderId="4" applyAlignment="1" pivotButton="0" quotePrefix="0" xfId="0">
      <alignment horizontal="center"/>
    </xf>
    <xf numFmtId="0" fontId="11" fillId="0" borderId="0" applyAlignment="1" pivotButton="0" quotePrefix="0" xfId="0">
      <alignment horizontal="center"/>
    </xf>
    <xf numFmtId="0" fontId="15" fillId="0" borderId="0" pivotButton="0" quotePrefix="0" xfId="0"/>
    <xf numFmtId="0" fontId="12" fillId="0" borderId="5" pivotButton="0" quotePrefix="0" xfId="0"/>
    <xf numFmtId="164" fontId="13" fillId="0" borderId="5" pivotButton="0" quotePrefix="0" xfId="2"/>
    <xf numFmtId="0" fontId="7" fillId="0" borderId="5" pivotButton="0" quotePrefix="0" xfId="0"/>
    <xf numFmtId="164" fontId="16" fillId="0" borderId="5" pivotButton="0" quotePrefix="0" xfId="2"/>
    <xf numFmtId="0" fontId="16" fillId="0" borderId="0" pivotButton="0" quotePrefix="0" xfId="0"/>
    <xf numFmtId="0" fontId="17" fillId="0" borderId="5" pivotButton="0" quotePrefix="0" xfId="0"/>
    <xf numFmtId="0" fontId="17" fillId="0" borderId="0" pivotButton="0" quotePrefix="0" xfId="0"/>
    <xf numFmtId="0" fontId="13" fillId="0" borderId="0" applyAlignment="1" pivotButton="0" quotePrefix="0" xfId="0">
      <alignment horizontal="left" vertical="top" wrapText="1"/>
    </xf>
    <xf numFmtId="165" fontId="16" fillId="0" borderId="5" applyAlignment="1" pivotButton="0" quotePrefix="0" xfId="1">
      <alignment horizontal="center" vertical="center"/>
    </xf>
    <xf numFmtId="0" fontId="16" fillId="0" borderId="0" applyAlignment="1" pivotButton="0" quotePrefix="0" xfId="0">
      <alignment vertical="center"/>
    </xf>
    <xf numFmtId="164" fontId="16" fillId="4" borderId="5" applyAlignment="1" pivotButton="0" quotePrefix="0" xfId="2">
      <alignment vertical="center"/>
    </xf>
    <xf numFmtId="0" fontId="18" fillId="0" borderId="0" applyAlignment="1" pivotButton="0" quotePrefix="0" xfId="0">
      <alignment vertical="top"/>
    </xf>
    <xf numFmtId="0" fontId="13" fillId="0" borderId="0" applyAlignment="1" pivotButton="0" quotePrefix="0" xfId="0">
      <alignment wrapText="1"/>
    </xf>
    <xf numFmtId="164" fontId="6" fillId="3" borderId="6" applyAlignment="1" pivotButton="0" quotePrefix="0" xfId="2">
      <alignment vertical="center"/>
    </xf>
    <xf numFmtId="0" fontId="6" fillId="0" borderId="0" applyAlignment="1" pivotButton="0" quotePrefix="0" xfId="0">
      <alignment vertical="center"/>
    </xf>
    <xf numFmtId="166" fontId="0" fillId="2" borderId="0" pivotButton="0" quotePrefix="0" xfId="0"/>
    <xf numFmtId="164" fontId="13" fillId="5" borderId="3" applyProtection="1" pivotButton="0" quotePrefix="0" xfId="2">
      <protection locked="0" hidden="0"/>
    </xf>
    <xf numFmtId="0" fontId="13" fillId="5" borderId="3" applyAlignment="1" applyProtection="1" pivotButton="0" quotePrefix="0" xfId="0">
      <alignment horizontal="right"/>
      <protection locked="0" hidden="0"/>
    </xf>
    <xf numFmtId="164" fontId="6" fillId="6" borderId="6" applyAlignment="1" pivotButton="0" quotePrefix="0" xfId="2">
      <alignment vertical="center"/>
    </xf>
    <xf numFmtId="0" fontId="22" fillId="2" borderId="0" pivotButton="0" quotePrefix="0" xfId="4"/>
    <xf numFmtId="166" fontId="7" fillId="0" borderId="0" pivotButton="0" quotePrefix="0" xfId="0"/>
    <xf numFmtId="0" fontId="23" fillId="0" borderId="0" pivotButton="0" quotePrefix="0" xfId="0"/>
    <xf numFmtId="0" fontId="10" fillId="0" borderId="0" applyAlignment="1" pivotButton="0" quotePrefix="0" xfId="0">
      <alignment horizontal="center" vertical="top" wrapText="1"/>
    </xf>
    <xf numFmtId="0" fontId="11" fillId="0" borderId="0" applyAlignment="1" pivotButton="0" quotePrefix="0" xfId="0">
      <alignment horizontal="center"/>
    </xf>
    <xf numFmtId="0" fontId="19" fillId="0" borderId="0" applyAlignment="1" pivotButton="0" quotePrefix="0" xfId="0">
      <alignment horizontal="left" vertical="center" wrapText="1"/>
    </xf>
    <xf numFmtId="4" fontId="2" fillId="0" borderId="1" applyAlignment="1" pivotButton="0" quotePrefix="0" xfId="0">
      <alignment horizontal="center" vertical="top" wrapText="1"/>
    </xf>
    <xf numFmtId="167" fontId="2" fillId="0" borderId="1" applyAlignment="1" pivotButton="0" quotePrefix="0" xfId="3">
      <alignment horizontal="center" vertical="center" wrapText="1"/>
    </xf>
    <xf numFmtId="0" fontId="2" fillId="0" borderId="1" applyAlignment="1" pivotButton="0" quotePrefix="0" xfId="0">
      <alignment horizontal="center" vertical="top" wrapText="1"/>
    </xf>
    <xf numFmtId="165" fontId="2" fillId="0" borderId="2" applyAlignment="1" pivotButton="0" quotePrefix="0" xfId="1">
      <alignment horizontal="center" vertical="center" wrapText="1"/>
    </xf>
    <xf numFmtId="164" fontId="5" fillId="0" borderId="2" pivotButton="0" quotePrefix="0" xfId="2"/>
    <xf numFmtId="164" fontId="13" fillId="5" borderId="3" applyProtection="1" pivotButton="0" quotePrefix="0" xfId="2">
      <protection locked="0" hidden="0"/>
    </xf>
    <xf numFmtId="164" fontId="7" fillId="0" borderId="0" pivotButton="0" quotePrefix="0" xfId="0"/>
    <xf numFmtId="164" fontId="14" fillId="0" borderId="0" applyAlignment="1" pivotButton="0" quotePrefix="0" xfId="2">
      <alignment horizontal="right"/>
    </xf>
    <xf numFmtId="166" fontId="7" fillId="0" borderId="0" pivotButton="0" quotePrefix="0" xfId="0"/>
    <xf numFmtId="164" fontId="13" fillId="0" borderId="5" pivotButton="0" quotePrefix="0" xfId="2"/>
    <xf numFmtId="164" fontId="16" fillId="0" borderId="5" pivotButton="0" quotePrefix="0" xfId="2"/>
    <xf numFmtId="164" fontId="16" fillId="4" borderId="5" applyAlignment="1" pivotButton="0" quotePrefix="0" xfId="2">
      <alignment vertical="center"/>
    </xf>
    <xf numFmtId="164" fontId="6" fillId="6" borderId="6" applyAlignment="1" pivotButton="0" quotePrefix="0" xfId="2">
      <alignment vertical="center"/>
    </xf>
    <xf numFmtId="164" fontId="6" fillId="3" borderId="6" applyAlignment="1" pivotButton="0" quotePrefix="0" xfId="2">
      <alignment vertical="center"/>
    </xf>
    <xf numFmtId="167" fontId="2" fillId="0" borderId="1" applyAlignment="1" pivotButton="0" quotePrefix="0" xfId="3">
      <alignment horizontal="center" vertical="center" wrapText="1"/>
    </xf>
    <xf numFmtId="166" fontId="0" fillId="2" borderId="0" pivotButton="0" quotePrefix="0" xfId="0"/>
    <xf numFmtId="164" fontId="5" fillId="0" borderId="2" pivotButton="0" quotePrefix="0" xfId="2"/>
    <xf numFmtId="164" fontId="0" fillId="2" borderId="0" pivotButton="0" quotePrefix="0" xfId="0"/>
  </cellXfs>
  <cellStyles count="5">
    <cellStyle name="Normal" xfId="0" builtinId="0"/>
    <cellStyle name="Vírgula" xfId="1" builtinId="3"/>
    <cellStyle name="Moeda" xfId="2" builtinId="4"/>
    <cellStyle name="Porcentagem" xfId="3" builtinId="5"/>
    <cellStyle name="Hiperlink" xfId="4" builtinId="8"/>
  </cellStyle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4F6228"/>
      <rgbColor rgb="FF800080"/>
      <rgbColor rgb="FF008080"/>
      <rgbColor rgb="FFBFBFBF"/>
      <rgbColor rgb="FF4A5B6C"/>
      <rgbColor rgb="FF9999FF"/>
      <rgbColor rgb="FF993366"/>
      <rgbColor rgb="FFEEECE1"/>
      <rgbColor rgb="FFDBEEF4"/>
      <rgbColor rgb="FF660066"/>
      <rgbColor rgb="FFEA664F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BD869"/>
      <rgbColor rgb="FF3366FF"/>
      <rgbColor rgb="FF33CCCC"/>
      <rgbColor rgb="FF99CC00"/>
      <rgbColor rgb="FFFFCC00"/>
      <rgbColor rgb="FFFF9900"/>
      <rgbColor rgb="FFFF6600"/>
      <rgbColor rgb="FF56697B"/>
      <rgbColor rgb="FF969696"/>
      <rgbColor rgb="FF002060"/>
      <rgbColor rgb="FF339966"/>
      <rgbColor rgb="FF003300"/>
      <rgbColor rgb="FF515151"/>
      <rgbColor rgb="FF993300"/>
      <rgbColor rgb="FF993366"/>
      <rgbColor rgb="FF1F497D"/>
      <rgbColor rgb="FF231F2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twoCellAnchor editAs="oneCell">
    <from>
      <col>0</col>
      <colOff>603250</colOff>
      <row>0</row>
      <rowOff>179920</rowOff>
    </from>
    <to>
      <col>7</col>
      <colOff>19853</colOff>
      <row>2</row>
      <rowOff>317504</rowOff>
    </to>
    <pic>
      <nvPicPr>
        <cNvPr id="8" name="Imagem 7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603250" y="179920"/>
          <a:ext cx="6613270" cy="1661584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53"/>
  <sheetViews>
    <sheetView showGridLines="0" tabSelected="1" zoomScale="90" zoomScaleNormal="90" workbookViewId="0">
      <selection activeCell="A1" sqref="A1"/>
    </sheetView>
  </sheetViews>
  <sheetFormatPr baseColWidth="8" defaultColWidth="9.140625" defaultRowHeight="15.75"/>
  <cols>
    <col width="9.42578125" customWidth="1" style="9" min="1" max="1"/>
    <col width="1.42578125" customWidth="1" style="9" min="2" max="2"/>
    <col width="51.28515625" customWidth="1" style="9" min="3" max="3"/>
    <col width="21.42578125" customWidth="1" style="9" min="4" max="4"/>
    <col width="1.5703125" customWidth="1" style="9" min="5" max="5"/>
    <col width="21.42578125" customWidth="1" style="9" min="6" max="6"/>
    <col width="1.42578125" customWidth="1" style="9" min="7" max="8"/>
    <col width="14.7109375" customWidth="1" style="9" min="9" max="10"/>
    <col width="9.140625" customWidth="1" style="9" min="11" max="1024"/>
  </cols>
  <sheetData>
    <row r="1" ht="87" customHeight="1"/>
    <row r="2" ht="33" customHeight="1">
      <c r="C2" s="44" t="n"/>
    </row>
    <row r="3" ht="28.5" customHeight="1"/>
    <row r="4" ht="7.5" customHeight="1"/>
    <row r="5" ht="18.75" customHeight="1">
      <c r="C5" s="45" t="inlineStr">
        <is>
          <t>Informações para Simulação - Dados Anuais</t>
        </is>
      </c>
    </row>
    <row r="6" ht="4.5" customHeight="1">
      <c r="C6" s="13" t="n"/>
      <c r="D6" s="13" t="n"/>
      <c r="E6" s="13" t="n"/>
      <c r="F6" s="13" t="n"/>
    </row>
    <row r="7">
      <c r="C7" s="17" t="inlineStr">
        <is>
          <t>Renda anual (incluindo 13º salário):</t>
        </is>
      </c>
      <c r="D7" s="17" t="n"/>
      <c r="E7" s="17" t="n"/>
      <c r="F7" s="52" t="n">
        <v>250000</v>
      </c>
      <c r="J7" s="53" t="n"/>
    </row>
    <row r="8" ht="4.5" customHeight="1">
      <c r="C8" s="13" t="n"/>
      <c r="D8" s="13" t="n"/>
      <c r="E8" s="13" t="n"/>
      <c r="F8" s="13" t="n"/>
    </row>
    <row r="9">
      <c r="C9" s="17" t="inlineStr">
        <is>
          <t>Quantidade de dependentes:</t>
        </is>
      </c>
      <c r="D9" s="17" t="n"/>
      <c r="E9" s="17" t="n"/>
      <c r="F9" s="39" t="n">
        <v>1</v>
      </c>
      <c r="J9" s="53" t="n"/>
    </row>
    <row r="10" ht="4.5" customHeight="1">
      <c r="C10" s="13" t="n"/>
      <c r="D10" s="13" t="n"/>
      <c r="E10" s="13" t="n"/>
      <c r="F10" s="13" t="n"/>
    </row>
    <row r="11">
      <c r="C11" s="17" t="inlineStr">
        <is>
          <t>Despesas médicas - anual:</t>
        </is>
      </c>
      <c r="D11" s="17" t="n"/>
      <c r="E11" s="17" t="n"/>
      <c r="F11" s="52" t="n">
        <v>0</v>
      </c>
    </row>
    <row r="12" ht="12" customHeight="1">
      <c r="C12" s="15" t="inlineStr">
        <is>
          <t>Limite de dedução (anual):</t>
        </is>
      </c>
      <c r="D12" s="15" t="n"/>
      <c r="E12" s="15" t="n"/>
      <c r="F12" s="54" t="inlineStr">
        <is>
          <t>-</t>
        </is>
      </c>
    </row>
    <row r="13" ht="4.5" customHeight="1">
      <c r="C13" s="13" t="n"/>
      <c r="D13" s="13" t="n"/>
      <c r="E13" s="13" t="n"/>
      <c r="F13" s="13" t="n"/>
    </row>
    <row r="14">
      <c r="C14" s="17" t="inlineStr">
        <is>
          <t>Despesas com ensino - anual:</t>
        </is>
      </c>
      <c r="D14" s="17" t="n"/>
      <c r="E14" s="17" t="n"/>
      <c r="F14" s="52" t="n">
        <v>8000</v>
      </c>
    </row>
    <row r="15" ht="12" customHeight="1">
      <c r="C15" s="15" t="inlineStr">
        <is>
          <t>Limite de dedução (anual):</t>
        </is>
      </c>
      <c r="D15" s="15" t="n"/>
      <c r="E15" s="15" t="n"/>
      <c r="F15" s="54">
        <f>(1+F9)*Apoio!$B$9</f>
        <v/>
      </c>
    </row>
    <row r="16" ht="4.5" customHeight="1">
      <c r="C16" s="13" t="n"/>
      <c r="D16" s="13" t="n"/>
      <c r="E16" s="13" t="n"/>
      <c r="F16" s="13" t="n"/>
    </row>
    <row r="17">
      <c r="C17" s="17" t="inlineStr">
        <is>
          <t>Contribuições à previdência oficial (RPPS) - anual:</t>
        </is>
      </c>
      <c r="D17" s="17" t="n"/>
      <c r="E17" s="17" t="n"/>
      <c r="F17" s="52" t="n">
        <v>0</v>
      </c>
    </row>
    <row r="18" ht="12" customHeight="1">
      <c r="C18" s="15" t="inlineStr">
        <is>
          <t>Limite de dedução (anual):</t>
        </is>
      </c>
      <c r="D18" s="15" t="n"/>
      <c r="E18" s="15" t="n"/>
      <c r="F18" s="54" t="inlineStr">
        <is>
          <t>-</t>
        </is>
      </c>
    </row>
    <row r="19" ht="4.5" customHeight="1">
      <c r="C19" s="13" t="n"/>
      <c r="D19" s="13" t="n"/>
      <c r="E19" s="13" t="n"/>
      <c r="F19" s="13" t="n"/>
    </row>
    <row r="20">
      <c r="C20" s="17" t="inlineStr">
        <is>
          <t>Pensão alimentícia - anual:</t>
        </is>
      </c>
      <c r="D20" s="17" t="n"/>
      <c r="E20" s="17" t="n"/>
      <c r="F20" s="52" t="n">
        <v>0</v>
      </c>
    </row>
    <row r="21" ht="12" customHeight="1">
      <c r="C21" s="15" t="inlineStr">
        <is>
          <t>Limite de dedução (anual):</t>
        </is>
      </c>
      <c r="D21" s="15" t="n"/>
      <c r="E21" s="15" t="n"/>
      <c r="F21" s="54" t="inlineStr">
        <is>
          <t>-</t>
        </is>
      </c>
      <c r="J21" s="53" t="n"/>
    </row>
    <row r="22" ht="4.5" customHeight="1">
      <c r="C22" s="13" t="n"/>
      <c r="D22" s="13" t="n"/>
      <c r="E22" s="13" t="n"/>
      <c r="F22" s="13" t="n"/>
    </row>
    <row r="23">
      <c r="C23" s="17" t="inlineStr">
        <is>
          <t>Total das contribuições regulares à Funpresp - anual:</t>
        </is>
      </c>
      <c r="D23" s="17" t="n"/>
      <c r="E23" s="17" t="n"/>
      <c r="F23" s="52" t="n">
        <v>13000</v>
      </c>
      <c r="J23" s="11" t="n"/>
    </row>
    <row r="24" ht="4.5" customHeight="1">
      <c r="C24" s="13" t="n"/>
      <c r="D24" s="13" t="n"/>
      <c r="E24" s="13" t="n"/>
      <c r="F24" s="13" t="n">
        <v>5000</v>
      </c>
    </row>
    <row r="25">
      <c r="C25" s="17" t="inlineStr">
        <is>
          <t>Total das contribuições facultativas à Funpresp, incluindo PAR - anual:</t>
        </is>
      </c>
      <c r="D25" s="17" t="n"/>
      <c r="E25" s="17" t="n"/>
      <c r="F25" s="52" t="n">
        <v>3000</v>
      </c>
      <c r="J25" s="53" t="n"/>
    </row>
    <row r="26" ht="12" customHeight="1">
      <c r="C26" s="15" t="inlineStr">
        <is>
          <t>Limite de dedução (anual):</t>
        </is>
      </c>
      <c r="D26" s="15" t="n"/>
      <c r="E26" s="15" t="n"/>
      <c r="F26" s="54">
        <f>MIN(12%*'Simulador IR'!$F$7,MAX(Apoio!$B$12-Apoio!$B$13-Apoio!$B$14-Apoio!$A$2,0))</f>
        <v/>
      </c>
      <c r="I26" s="55" t="n"/>
    </row>
    <row r="27" ht="7.5" customHeight="1"/>
    <row r="28" ht="7.5" customHeight="1"/>
    <row r="29" ht="7.5" customHeight="1"/>
    <row r="30" ht="15.75" customHeight="1">
      <c r="C30" s="18" t="n"/>
      <c r="D30" s="19" t="inlineStr">
        <is>
          <t>Situação Atual</t>
        </is>
      </c>
      <c r="E30" s="45" t="n"/>
      <c r="F30" s="19" t="inlineStr">
        <is>
          <t>Simulação</t>
        </is>
      </c>
    </row>
    <row r="31" ht="4.5" customHeight="1">
      <c r="C31" s="21" t="n"/>
      <c r="D31" s="22" t="n"/>
      <c r="E31" s="13" t="n"/>
      <c r="F31" s="22" t="n"/>
    </row>
    <row r="32">
      <c r="C32" s="17" t="inlineStr">
        <is>
          <t>Base de Cálculo do IR:</t>
        </is>
      </c>
      <c r="D32" s="56">
        <f>$F$7</f>
        <v/>
      </c>
      <c r="E32" s="17" t="n"/>
      <c r="F32" s="56">
        <f>D32</f>
        <v/>
      </c>
      <c r="J32" s="53" t="n"/>
    </row>
    <row r="33" ht="4.5" customHeight="1">
      <c r="C33" s="13" t="n"/>
      <c r="D33" s="24" t="n"/>
      <c r="F33" s="24" t="n"/>
    </row>
    <row r="34">
      <c r="C34" s="17" t="inlineStr">
        <is>
          <t>Total de Deduções</t>
        </is>
      </c>
      <c r="D34" s="57">
        <f>-($F$9*Apoio!$B$8+$F$11+IF($F$14&gt;$F$15,($F$9+1)*Apoio!$B$9,$F$14)+$F$17+$F$20)</f>
        <v/>
      </c>
      <c r="E34" s="26" t="n"/>
      <c r="F34" s="57">
        <f>-($F$9*Apoio!$B$8+$F$11+IF($F$14&gt;$F$15,($F$9+1)*Apoio!$B$9,$F$14)+$F$17+$F$20)</f>
        <v/>
      </c>
      <c r="J34" s="53" t="n"/>
    </row>
    <row r="35" ht="4.5" customHeight="1">
      <c r="C35" s="13" t="n"/>
      <c r="D35" s="27" t="n"/>
      <c r="E35" s="28" t="n"/>
      <c r="F35" s="27" t="n"/>
    </row>
    <row r="36">
      <c r="C36" s="17" t="inlineStr">
        <is>
          <t>Contribuições Regulares realizadas:</t>
        </is>
      </c>
      <c r="D36" s="57">
        <f>-$F$23</f>
        <v/>
      </c>
      <c r="E36" s="26" t="n"/>
      <c r="F36" s="57">
        <f>-$F$23</f>
        <v/>
      </c>
      <c r="J36" s="53" t="n"/>
    </row>
    <row r="37" ht="4.5" customHeight="1">
      <c r="C37" s="13" t="n"/>
      <c r="D37" s="27" t="n"/>
      <c r="E37" s="28" t="n"/>
      <c r="F37" s="27" t="n"/>
    </row>
    <row r="38">
      <c r="C38" s="17" t="inlineStr">
        <is>
          <t>Contribuições Facultativas realizadas:</t>
        </is>
      </c>
      <c r="D38" s="57">
        <f>-MIN(12%*$F$7,IF($F$25="",0,$F$25))</f>
        <v/>
      </c>
      <c r="E38" s="26" t="n"/>
      <c r="F38" s="57">
        <f>-MIN(12%*$F$7,IF($F$25="",0,$F$25))</f>
        <v/>
      </c>
      <c r="J38" s="53" t="n"/>
    </row>
    <row r="39" ht="4.5" customHeight="1">
      <c r="C39" s="13" t="n"/>
      <c r="D39" s="27" t="n"/>
      <c r="E39" s="28" t="n"/>
      <c r="F39" s="27" t="n"/>
    </row>
    <row r="40" ht="31.5" customHeight="1">
      <c r="C40" s="29" t="inlineStr">
        <is>
          <t>Contribuições Facultativas para obter o máximo de benefício fiscal:</t>
        </is>
      </c>
      <c r="D40" s="30" t="n">
        <v>0</v>
      </c>
      <c r="E40" s="31" t="n"/>
      <c r="F40" s="58">
        <f>-12%*$F$7-F38</f>
        <v/>
      </c>
      <c r="J40" s="53" t="n"/>
    </row>
    <row r="41" ht="4.5" customHeight="1">
      <c r="C41" s="13" t="n"/>
      <c r="D41" s="24" t="n"/>
      <c r="F41" s="24" t="n"/>
    </row>
    <row r="42">
      <c r="C42" s="17" t="inlineStr">
        <is>
          <t>Base de Cálculo do IR (líquida):</t>
        </is>
      </c>
      <c r="D42" s="56">
        <f>D32+D34+D36+D38</f>
        <v/>
      </c>
      <c r="E42" s="17" t="n"/>
      <c r="F42" s="56">
        <f>F32+F34+F36+F38+F40</f>
        <v/>
      </c>
      <c r="J42" s="53" t="n"/>
    </row>
    <row r="43" ht="4.5" customHeight="1">
      <c r="C43" s="13" t="n"/>
      <c r="D43" s="22" t="n"/>
      <c r="E43" s="13" t="n"/>
      <c r="F43" s="22" t="n"/>
    </row>
    <row r="44">
      <c r="C44" s="17" t="inlineStr">
        <is>
          <t>Imposto Devido:</t>
        </is>
      </c>
      <c r="D44" s="57">
        <f>IF(D42&lt;Apoio!$A$2,0,IF(D42&lt;Apoio!$A$3,D42*Apoio!$B$3-Apoio!$C$3,IF(D42&lt;Apoio!$A$4,D42*Apoio!$B$4-Apoio!$C$4,IF(D42&lt;Apoio!$A$5,D42*Apoio!$B$5-Apoio!$C$5,D42*Apoio!$B$6-Apoio!$C$6))))</f>
        <v/>
      </c>
      <c r="E44" s="26" t="n"/>
      <c r="F44" s="57">
        <f>IF(F42&lt;Apoio!$A$2,0,IF(F42&lt;Apoio!$A$3,F42*Apoio!$B$3-Apoio!$C$3,IF(F42&lt;Apoio!$A$4,F42*Apoio!$B$4-Apoio!$C$4,IF(F42&lt;Apoio!$A$5,F42*Apoio!$B$5-Apoio!$C$5,F42*Apoio!$B$6-Apoio!$C$6))))</f>
        <v/>
      </c>
    </row>
    <row r="45" ht="10.5" customHeight="1">
      <c r="C45" s="33" t="inlineStr">
        <is>
          <t>(Declaração de IRPF Completa)</t>
        </is>
      </c>
      <c r="D45" s="24" t="n"/>
      <c r="F45" s="24" t="n"/>
    </row>
    <row r="46" ht="15.75" customHeight="1">
      <c r="C46" s="34" t="inlineStr">
        <is>
          <t>Benefício Fiscal após contribuições previdenciárias:</t>
        </is>
      </c>
      <c r="D46" s="59">
        <f>ROUND(Apoio!$B$18-D44,2)</f>
        <v/>
      </c>
      <c r="E46" s="36" t="n"/>
      <c r="F46" s="60">
        <f>ROUND(Apoio!$B$18-F44,2)</f>
        <v/>
      </c>
    </row>
    <row r="47" ht="7.5" customHeight="1"/>
    <row r="48" ht="15.75" customHeight="1">
      <c r="B48" s="46" t="inlineStr">
        <is>
          <t>1. Os resultados aqui apresentados são apenas uma simulação calculada com os valores que você incluiu. 
A simulação servirá para você avaliar o benefício fiscal que pode alcançar com a previdência complementar da Funpresp. Você poderá alterar os valores da simulação, em especial da contribuição facultativa, para conferir outros resultados.
2. Considerando a contribuição atual (anual) mais a contribuição facultativa indicada. 
3. Benefício fiscal corresponde à economia sobre o imposto de renda que você terá com base no valor da contribuição para sua reserva previdenciária na FUNPRESP.</t>
        </is>
      </c>
      <c r="G48" s="12" t="n"/>
    </row>
    <row r="49">
      <c r="G49" s="12" t="n"/>
    </row>
    <row r="50">
      <c r="G50" s="12" t="n"/>
    </row>
    <row r="51">
      <c r="G51" s="12" t="n"/>
    </row>
    <row r="52">
      <c r="G52" s="12" t="n"/>
    </row>
    <row r="53">
      <c r="B53" s="12" t="n"/>
      <c r="C53" s="12" t="n"/>
      <c r="D53" s="12" t="n"/>
      <c r="E53" s="12" t="n"/>
      <c r="F53" s="12" t="n"/>
      <c r="G53" s="12" t="n"/>
    </row>
  </sheetData>
  <mergeCells count="3">
    <mergeCell ref="C5:F5"/>
    <mergeCell ref="C2:F3"/>
    <mergeCell ref="B48:F52"/>
  </mergeCells>
  <dataValidations count="2">
    <dataValidation sqref="F7 F11 F14 F17 F20 F23 F25" showDropDown="0" showInputMessage="1" showErrorMessage="1" allowBlank="1" type="decimal" operator="greaterThanOrEqual">
      <formula1>0</formula1>
      <formula2>0</formula2>
    </dataValidation>
    <dataValidation sqref="F9:G9" showDropDown="0" showInputMessage="1" showErrorMessage="1" allowBlank="1" type="whole" operator="greaterThanOrEqual">
      <formula1>0</formula1>
      <formula2>0</formula2>
    </dataValidation>
  </dataValidations>
  <pageMargins left="0.511805555555555" right="0.511805555555555" top="0.7875" bottom="0.7875" header="0.511805555555555" footer="0.511805555555555"/>
  <pageSetup orientation="portrait" paperSize="9" firstPageNumber="0" horizontalDpi="300" verticalDpi="300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8"/>
  <sheetViews>
    <sheetView zoomScaleNormal="100" workbookViewId="0">
      <selection activeCell="A1" sqref="A1"/>
    </sheetView>
  </sheetViews>
  <sheetFormatPr baseColWidth="8" defaultColWidth="9.140625" defaultRowHeight="15"/>
  <cols>
    <col width="32.28515625" customWidth="1" style="1" min="1" max="1"/>
    <col width="16.5703125" customWidth="1" style="1" min="2" max="2"/>
    <col width="18.7109375" customWidth="1" style="1" min="3" max="3"/>
    <col width="13.28515625" customWidth="1" style="1" min="4" max="4"/>
    <col width="9.140625" customWidth="1" style="1" min="5" max="1024"/>
  </cols>
  <sheetData>
    <row r="1" ht="24" customHeight="1">
      <c r="A1" s="2" t="inlineStr">
        <is>
          <t>Base de cálculo anual em R$</t>
        </is>
      </c>
      <c r="B1" s="3" t="inlineStr">
        <is>
          <t>Alíquota %</t>
        </is>
      </c>
      <c r="C1" s="3" t="inlineStr">
        <is>
          <t>Parcela a deduzir do imposto em R$</t>
        </is>
      </c>
      <c r="E1" s="1" t="inlineStr">
        <is>
          <t>fonte:</t>
        </is>
      </c>
      <c r="F1" s="41" t="inlineStr">
        <is>
          <t>https://www.in.gov.br/en/web/dou/-/medida-provisoria-n-1.294-de-11-de-abril-de-2025-623734868</t>
        </is>
      </c>
    </row>
    <row r="2">
      <c r="A2" s="47" t="n">
        <v>29136</v>
      </c>
      <c r="B2" s="61" t="n">
        <v>0</v>
      </c>
      <c r="C2" s="49" t="n"/>
      <c r="D2" s="62" t="n"/>
    </row>
    <row r="3">
      <c r="A3" s="47" t="n">
        <v>33919.8</v>
      </c>
      <c r="B3" s="61" t="n">
        <v>0.075</v>
      </c>
      <c r="C3" s="47" t="n">
        <v>2033.28</v>
      </c>
    </row>
    <row r="4" ht="18" customHeight="1">
      <c r="A4" s="47" t="n">
        <v>45012.6</v>
      </c>
      <c r="B4" s="61" t="n">
        <v>0.15</v>
      </c>
      <c r="C4" s="47" t="n">
        <v>4577.27</v>
      </c>
      <c r="F4" s="43" t="inlineStr">
        <is>
          <t>A partir do mês de maio do ano-calendário de 2025:</t>
        </is>
      </c>
    </row>
    <row r="5">
      <c r="A5" s="47" t="n">
        <v>55976.16</v>
      </c>
      <c r="B5" s="61" t="n">
        <v>0.225</v>
      </c>
      <c r="C5" s="47" t="n">
        <v>7953.21</v>
      </c>
    </row>
    <row r="6">
      <c r="A6" s="49" t="inlineStr">
        <is>
          <t>Acima de 55.976,16</t>
        </is>
      </c>
      <c r="B6" s="61" t="n">
        <v>0.275</v>
      </c>
      <c r="C6" s="47" t="n">
        <v>10752.02</v>
      </c>
    </row>
    <row r="7"/>
    <row r="8">
      <c r="A8" s="4" t="inlineStr">
        <is>
          <t>Dedução por Dependente:</t>
        </is>
      </c>
      <c r="B8" s="50" t="n">
        <v>2275.08</v>
      </c>
      <c r="C8" s="62" t="n"/>
    </row>
    <row r="9" ht="30" customHeight="1">
      <c r="A9" s="5" t="inlineStr">
        <is>
          <t>Limite anual individual de despesa com instrução:</t>
        </is>
      </c>
      <c r="B9" s="50" t="n">
        <v>3561.5</v>
      </c>
    </row>
    <row r="10"/>
    <row r="11"/>
    <row r="12" ht="15.75" customHeight="1">
      <c r="A12" s="6" t="inlineStr">
        <is>
          <t>Renda anual (incluindo 13º salário):</t>
        </is>
      </c>
      <c r="B12" s="63">
        <f>'Simulador IR'!F7</f>
        <v/>
      </c>
    </row>
    <row r="13" ht="15.75" customHeight="1">
      <c r="A13" s="6" t="inlineStr">
        <is>
          <t>Deduções</t>
        </is>
      </c>
      <c r="B13" s="63">
        <f>('Simulador IR'!$F$9*Apoio!$B$8+'Simulador IR'!$F$11+IF('Simulador IR'!$F$14&gt;'Simulador IR'!$F$15,('Simulador IR'!$F$9+1)*Apoio!$B$9,'Simulador IR'!$F$14)+'Simulador IR'!$F$17+'Simulador IR'!$F$20)</f>
        <v/>
      </c>
    </row>
    <row r="14" ht="15.75" customHeight="1">
      <c r="A14" s="6" t="inlineStr">
        <is>
          <t>Contribuições</t>
        </is>
      </c>
      <c r="B14" s="63">
        <f>'Simulador IR'!F23</f>
        <v/>
      </c>
      <c r="C14" s="64" t="n"/>
    </row>
    <row r="15">
      <c r="B15" s="64" t="n"/>
    </row>
    <row r="16"/>
    <row r="17" ht="15.75" customHeight="1">
      <c r="A17" s="6" t="inlineStr">
        <is>
          <t>Base de cálculo sem Facultativa</t>
        </is>
      </c>
      <c r="B17" s="63">
        <f>'Simulador IR'!D32+'Simulador IR'!D34</f>
        <v/>
      </c>
    </row>
    <row r="18" ht="15.75" customHeight="1">
      <c r="A18" s="6" t="inlineStr">
        <is>
          <t>Imposto Devido</t>
        </is>
      </c>
      <c r="B18" s="63">
        <f>IF(B17&lt;Apoio!$A$2,0,IF(B17&lt;Apoio!$A$3,B17*Apoio!$B$3-Apoio!$C$3,IF(B17&lt;Apoio!$A$4,B17*Apoio!$B$4-Apoio!$C$4,IF(B17&lt;Apoio!$A$5,B17*Apoio!$B$5-Apoio!$C$5,B17*Apoio!$B$6-Apoio!$C$6))))</f>
        <v/>
      </c>
    </row>
  </sheetData>
  <pageMargins left="0.511805555555555" right="0.511805555555555" top="0.7875" bottom="0.7875" header="0.511805555555555" footer="0.511805555555555"/>
  <pageSetup orientation="portrait" paperSize="9" firstPageNumber="0" horizontalDpi="300" verticalDpi="300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Cicero Rafael Barros Dias</dc:creator>
  <dc:language xmlns:dc="http://purl.org/dc/elements/1.1/">pt-BR</dc:language>
  <dcterms:created xmlns:dcterms="http://purl.org/dc/terms/" xmlns:xsi="http://www.w3.org/2001/XMLSchema-instance" xsi:type="dcterms:W3CDTF">2014-10-01T22:28:28Z</dcterms:created>
  <dcterms:modified xmlns:dcterms="http://purl.org/dc/terms/" xmlns:xsi="http://www.w3.org/2001/XMLSchema-instance" xsi:type="dcterms:W3CDTF">2026-01-15T17:56:43Z</dcterms:modified>
  <cp:lastModifiedBy>Gustavo Menezes Marques</cp:lastModifiedBy>
  <cp:revision>0</cp:revision>
  <cp:lastPrinted>2014-10-01T23:10:14Z</cp:lastPrinted>
</cp:coreProperties>
</file>

<file path=docProps/custom.xml><?xml version="1.0" encoding="utf-8"?>
<Properties xmlns="http://schemas.openxmlformats.org/officeDocument/2006/custom-properties">
  <property name="AppVersion" fmtid="{D5CDD505-2E9C-101B-9397-08002B2CF9AE}" pid="2">
    <vt:lpwstr xmlns:vt="http://schemas.openxmlformats.org/officeDocument/2006/docPropsVTypes">15.0300</vt:lpwstr>
  </property>
  <property name="DocSecurity" fmtid="{D5CDD505-2E9C-101B-9397-08002B2CF9AE}" pid="3">
    <vt:i4 xmlns:vt="http://schemas.openxmlformats.org/officeDocument/2006/docPropsVTypes">0</vt:i4>
  </property>
  <property name="HyperlinksChanged" fmtid="{D5CDD505-2E9C-101B-9397-08002B2CF9AE}" pid="4">
    <vt:bool xmlns:vt="http://schemas.openxmlformats.org/officeDocument/2006/docPropsVTypes">0</vt:bool>
  </property>
  <property name="LinksUpToDate" fmtid="{D5CDD505-2E9C-101B-9397-08002B2CF9AE}" pid="5">
    <vt:bool xmlns:vt="http://schemas.openxmlformats.org/officeDocument/2006/docPropsVTypes">0</vt:bool>
  </property>
  <property name="ScaleCrop" fmtid="{D5CDD505-2E9C-101B-9397-08002B2CF9AE}" pid="6">
    <vt:bool xmlns:vt="http://schemas.openxmlformats.org/officeDocument/2006/docPropsVTypes">0</vt:bool>
  </property>
  <property name="ShareDoc" fmtid="{D5CDD505-2E9C-101B-9397-08002B2CF9AE}" pid="7">
    <vt:bool xmlns:vt="http://schemas.openxmlformats.org/officeDocument/2006/docPropsVTypes">0</vt:bool>
  </property>
</Properties>
</file>